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ino\Desktop\"/>
    </mc:Choice>
  </mc:AlternateContent>
  <xr:revisionPtr revIDLastSave="0" documentId="13_ncr:1_{C6544AEB-A2A7-47FE-958B-5DCC117B8DE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II 2020" sheetId="1" r:id="rId1"/>
    <sheet name="Foglio1" sheetId="2" state="hidden" r:id="rId2"/>
  </sheets>
  <definedNames>
    <definedName name="Uso">Foglio1!$A$2:$A$7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K35" i="1"/>
  <c r="F35" i="1"/>
  <c r="H19" i="1"/>
  <c r="H18" i="1"/>
  <c r="F26" i="1"/>
  <c r="H26" i="1" s="1"/>
  <c r="F24" i="1"/>
  <c r="H24" i="1" s="1"/>
  <c r="H22" i="1" l="1"/>
  <c r="H28" i="1" s="1"/>
  <c r="H30" i="1" s="1"/>
  <c r="H32" i="1" s="1"/>
  <c r="M21" i="1"/>
  <c r="M20" i="1"/>
  <c r="M19" i="1"/>
  <c r="K26" i="1"/>
  <c r="M26" i="1" s="1"/>
  <c r="K24" i="1"/>
  <c r="M24" i="1" s="1"/>
  <c r="M18" i="1"/>
  <c r="C21" i="1"/>
  <c r="C20" i="1"/>
  <c r="C19" i="1"/>
  <c r="C18" i="1"/>
  <c r="A18" i="2"/>
  <c r="A19" i="2"/>
  <c r="A15" i="2"/>
  <c r="A16" i="2"/>
  <c r="A17" i="2"/>
  <c r="A14" i="2"/>
  <c r="M22" i="1" l="1"/>
  <c r="M28" i="1" s="1"/>
  <c r="M30" i="1" s="1"/>
  <c r="M32" i="1" s="1"/>
  <c r="F36" i="1" l="1"/>
  <c r="K36" i="1" s="1"/>
</calcChain>
</file>

<file path=xl/sharedStrings.xml><?xml version="1.0" encoding="utf-8"?>
<sst xmlns="http://schemas.openxmlformats.org/spreadsheetml/2006/main" count="49" uniqueCount="40">
  <si>
    <t>Uso</t>
  </si>
  <si>
    <t>Domestico non residenti</t>
  </si>
  <si>
    <t>Domestico residenti</t>
  </si>
  <si>
    <t>Commerciale ed artigianale</t>
  </si>
  <si>
    <t>Ospedali ed enti pubblici</t>
  </si>
  <si>
    <t>Quota fissa</t>
  </si>
  <si>
    <t>I Fascia (da 0 mc a 100 mc)</t>
  </si>
  <si>
    <t>II Fascia (da 101 mc a 250 mc)</t>
  </si>
  <si>
    <t>III Fascia (oltre 250 mc)</t>
  </si>
  <si>
    <t>Industriale</t>
  </si>
  <si>
    <t>Zootecnico e rurale</t>
  </si>
  <si>
    <t>Depurazione</t>
  </si>
  <si>
    <t>Fognatura</t>
  </si>
  <si>
    <t>Comune di Belvedere Marittimo (Cosenza)</t>
  </si>
  <si>
    <t>Tipologia di uso</t>
  </si>
  <si>
    <t>Iva (10%)</t>
  </si>
  <si>
    <t>TOTALE TARIFFA</t>
  </si>
  <si>
    <t>A - SERVIZIO IDRICO INTEGRATO</t>
  </si>
  <si>
    <t>Subtotale A</t>
  </si>
  <si>
    <t>B - DEPURAZIONE</t>
  </si>
  <si>
    <t>C - FOGNATURA</t>
  </si>
  <si>
    <t>TOTALE TARIFFA (Imponibile)</t>
  </si>
  <si>
    <t>€/mc</t>
  </si>
  <si>
    <t>Importo</t>
  </si>
  <si>
    <t>mc</t>
  </si>
  <si>
    <t>Elaborazione a cura di Giuseppe Gagliardi e Giovanni Martucci</t>
  </si>
  <si>
    <t>www.laltrasinistra.it - Dicembre 2019</t>
  </si>
  <si>
    <t>Clicca qui per visualizzare la deliberazione</t>
  </si>
  <si>
    <t>Selezionare l'opzione appropriata</t>
  </si>
  <si>
    <t>Indicare il consumo annuo
(reale o stimato)</t>
  </si>
  <si>
    <t>Consumo annuo</t>
  </si>
  <si>
    <t>Fino al 31 dicembre 2019</t>
  </si>
  <si>
    <t>SERVIZIO</t>
  </si>
  <si>
    <t>TARIFFA
(fino al 31 12 2019)</t>
  </si>
  <si>
    <t>TARIFFA
(dal 01 01 2020)</t>
  </si>
  <si>
    <t>TARIFFA SERVIZIO IDRICO INTEGRATO / DEPURAZIONE / FOGNATURA</t>
  </si>
  <si>
    <t>SIMULAZIONE DI CALCOLO  E CONFRONTO TARIFFA</t>
  </si>
  <si>
    <t>Deliberazione
della Giunta Comunale</t>
  </si>
  <si>
    <t>n. 111 del 28 novembre 2019</t>
  </si>
  <si>
    <t>n. 158 del 25 settembre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</si>
</sst>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.00_ ;_ &quot;€&quot;\ * \-#,##0.00_ ;_ \ * &quot;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Continuous" vertical="center"/>
      <protection hidden="1"/>
    </xf>
    <xf numFmtId="0" fontId="10" fillId="4" borderId="0" xfId="0" applyFont="1" applyFill="1" applyAlignment="1" applyProtection="1">
      <alignment horizontal="centerContinuous" vertical="center"/>
      <protection hidden="1"/>
    </xf>
    <xf numFmtId="0" fontId="9" fillId="4" borderId="0" xfId="0" applyFont="1" applyFill="1" applyAlignment="1" applyProtection="1">
      <alignment horizontal="centerContinuous" vertical="center"/>
      <protection hidden="1"/>
    </xf>
    <xf numFmtId="0" fontId="0" fillId="2" borderId="0" xfId="0" applyFill="1" applyAlignment="1" applyProtection="1">
      <alignment horizontal="centerContinuous" vertical="center"/>
      <protection hidden="1"/>
    </xf>
    <xf numFmtId="0" fontId="5" fillId="7" borderId="0" xfId="0" applyFont="1" applyFill="1" applyAlignment="1" applyProtection="1">
      <alignment horizontal="centerContinuous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164" fontId="9" fillId="4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44" fontId="9" fillId="4" borderId="4" xfId="1" applyFont="1" applyFill="1" applyBorder="1" applyAlignment="1" applyProtection="1">
      <alignment horizontal="center" vertical="center"/>
      <protection hidden="1"/>
    </xf>
    <xf numFmtId="44" fontId="0" fillId="2" borderId="0" xfId="1" applyFont="1" applyFill="1" applyBorder="1" applyAlignment="1" applyProtection="1">
      <alignment horizontal="center" vertical="center"/>
      <protection hidden="1"/>
    </xf>
    <xf numFmtId="164" fontId="9" fillId="4" borderId="4" xfId="0" applyNumberFormat="1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left" vertical="center"/>
      <protection hidden="1"/>
    </xf>
    <xf numFmtId="44" fontId="9" fillId="4" borderId="5" xfId="1" applyFont="1" applyFill="1" applyBorder="1" applyAlignment="1" applyProtection="1">
      <alignment horizontal="center" vertical="center"/>
      <protection hidden="1"/>
    </xf>
    <xf numFmtId="164" fontId="9" fillId="4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164" fontId="9" fillId="5" borderId="1" xfId="0" applyNumberFormat="1" applyFont="1" applyFill="1" applyBorder="1" applyAlignment="1" applyProtection="1">
      <alignment horizontal="center" vertical="center"/>
      <protection hidden="1"/>
    </xf>
    <xf numFmtId="44" fontId="9" fillId="4" borderId="1" xfId="0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0" fillId="0" borderId="0" xfId="1" applyFont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4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8" fillId="7" borderId="17" xfId="0" quotePrefix="1" applyFont="1" applyFill="1" applyBorder="1" applyAlignment="1" applyProtection="1">
      <alignment vertical="center"/>
      <protection hidden="1"/>
    </xf>
    <xf numFmtId="0" fontId="7" fillId="7" borderId="17" xfId="0" applyFont="1" applyFill="1" applyBorder="1" applyAlignment="1" applyProtection="1">
      <alignment horizontal="center" vertical="center"/>
      <protection hidden="1"/>
    </xf>
    <xf numFmtId="0" fontId="8" fillId="7" borderId="17" xfId="0" applyFont="1" applyFill="1" applyBorder="1" applyAlignment="1" applyProtection="1">
      <alignment horizontal="right" vertical="center"/>
      <protection hidden="1"/>
    </xf>
    <xf numFmtId="0" fontId="17" fillId="0" borderId="6" xfId="2" applyFont="1" applyFill="1" applyBorder="1" applyAlignment="1" applyProtection="1">
      <alignment horizontal="center" vertical="center"/>
      <protection hidden="1"/>
    </xf>
    <xf numFmtId="0" fontId="17" fillId="0" borderId="7" xfId="2" applyFont="1" applyFill="1" applyBorder="1" applyAlignment="1" applyProtection="1">
      <alignment horizontal="center" vertical="center"/>
      <protection hidden="1"/>
    </xf>
    <xf numFmtId="0" fontId="17" fillId="0" borderId="8" xfId="2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center" vertical="center" wrapText="1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44" fontId="9" fillId="4" borderId="4" xfId="1" applyFont="1" applyFill="1" applyBorder="1" applyAlignment="1" applyProtection="1">
      <alignment horizontal="center" vertical="center"/>
      <protection hidden="1"/>
    </xf>
    <xf numFmtId="44" fontId="9" fillId="4" borderId="5" xfId="1" applyFont="1" applyFill="1" applyBorder="1" applyAlignment="1" applyProtection="1">
      <alignment horizontal="center" vertical="center"/>
      <protection hidden="1"/>
    </xf>
    <xf numFmtId="164" fontId="9" fillId="4" borderId="4" xfId="0" applyNumberFormat="1" applyFont="1" applyFill="1" applyBorder="1" applyAlignment="1" applyProtection="1">
      <alignment horizontal="center" vertical="center"/>
      <protection hidden="1"/>
    </xf>
    <xf numFmtId="164" fontId="9" fillId="4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center" vertical="center"/>
      <protection hidden="1"/>
    </xf>
    <xf numFmtId="10" fontId="4" fillId="2" borderId="0" xfId="3" applyNumberFormat="1" applyFont="1" applyFill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right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8" xfId="0" applyNumberFormat="1" applyFont="1" applyFill="1" applyBorder="1" applyAlignment="1" applyProtection="1">
      <alignment horizontal="center" vertical="center"/>
      <protection locked="0"/>
    </xf>
  </cellXfs>
  <cellStyles count="4">
    <cellStyle name="Collegamento ipertestuale" xfId="2" builtinId="8"/>
    <cellStyle name="Normale" xfId="0" builtinId="0"/>
    <cellStyle name="Percentuale" xfId="3" builtinId="5"/>
    <cellStyle name="Valuta" xfId="1" builtinId="4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7NLa4OAdTpxToUh9vOodkgSx2PdM7AI6/view?usp=sharing" TargetMode="External"/><Relationship Id="rId1" Type="http://schemas.openxmlformats.org/officeDocument/2006/relationships/hyperlink" Target="https://drive.google.com/file/d/13oQNIQ6zXMSeABerAnz2tVQWZux39WQA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2"/>
  <sheetViews>
    <sheetView showGridLines="0" tabSelected="1" zoomScale="90" zoomScaleNormal="90" workbookViewId="0"/>
  </sheetViews>
  <sheetFormatPr defaultColWidth="0" defaultRowHeight="15" zeroHeight="1" x14ac:dyDescent="0.25"/>
  <cols>
    <col min="1" max="2" width="2.7109375" style="2" customWidth="1"/>
    <col min="3" max="3" width="30.7109375" style="2" customWidth="1"/>
    <col min="4" max="5" width="2.7109375" style="2" customWidth="1"/>
    <col min="6" max="6" width="7.7109375" style="2" customWidth="1"/>
    <col min="7" max="7" width="2.7109375" style="2" customWidth="1"/>
    <col min="8" max="8" width="18.7109375" style="2" customWidth="1"/>
    <col min="9" max="10" width="2.7109375" style="2" customWidth="1"/>
    <col min="11" max="11" width="7.7109375" style="2" customWidth="1"/>
    <col min="12" max="12" width="2.7109375" style="2" customWidth="1"/>
    <col min="13" max="13" width="18.7109375" style="2" customWidth="1"/>
    <col min="14" max="15" width="2.7109375" style="2" customWidth="1"/>
    <col min="16" max="23" width="9.140625" style="2" hidden="1" customWidth="1"/>
    <col min="24" max="27" width="0" style="2" hidden="1" customWidth="1"/>
    <col min="28" max="16384" width="9.140625" style="2" hidden="1"/>
  </cols>
  <sheetData>
    <row r="1" spans="1:15" ht="24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3" t="s">
        <v>13</v>
      </c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</row>
    <row r="3" spans="1:15" ht="15.75" x14ac:dyDescent="0.25">
      <c r="A3" s="1"/>
      <c r="B3" s="1"/>
      <c r="C3" s="4" t="s">
        <v>35</v>
      </c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</row>
    <row r="4" spans="1:15" x14ac:dyDescent="0.25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</row>
    <row r="5" spans="1:15" ht="15" customHeight="1" x14ac:dyDescent="0.25">
      <c r="A5" s="1"/>
      <c r="B5" s="1"/>
      <c r="C5" s="58" t="s">
        <v>37</v>
      </c>
      <c r="D5" s="59"/>
      <c r="E5" s="62" t="s">
        <v>38</v>
      </c>
      <c r="F5" s="63"/>
      <c r="G5" s="63"/>
      <c r="H5" s="63"/>
      <c r="I5" s="64"/>
      <c r="J5" s="54" t="s">
        <v>27</v>
      </c>
      <c r="K5" s="55"/>
      <c r="L5" s="55"/>
      <c r="M5" s="56"/>
      <c r="N5" s="1"/>
      <c r="O5" s="1"/>
    </row>
    <row r="6" spans="1:15" x14ac:dyDescent="0.25">
      <c r="A6" s="1"/>
      <c r="B6" s="1"/>
      <c r="C6" s="60"/>
      <c r="D6" s="61"/>
      <c r="E6" s="62" t="s">
        <v>39</v>
      </c>
      <c r="F6" s="63"/>
      <c r="G6" s="63"/>
      <c r="H6" s="63"/>
      <c r="I6" s="64"/>
      <c r="J6" s="54" t="s">
        <v>27</v>
      </c>
      <c r="K6" s="55"/>
      <c r="L6" s="55"/>
      <c r="M6" s="56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1" x14ac:dyDescent="0.25">
      <c r="A8" s="1"/>
      <c r="B8" s="1"/>
      <c r="C8" s="7" t="s">
        <v>36</v>
      </c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 customHeight="1" x14ac:dyDescent="0.25">
      <c r="A10" s="1"/>
      <c r="B10" s="1"/>
      <c r="C10" s="33" t="s">
        <v>14</v>
      </c>
      <c r="D10" s="1"/>
      <c r="E10" s="1"/>
      <c r="F10" s="74" t="s">
        <v>28</v>
      </c>
      <c r="G10" s="74"/>
      <c r="H10" s="74"/>
      <c r="I10" s="1"/>
      <c r="J10" s="1"/>
      <c r="K10" s="76"/>
      <c r="L10" s="77"/>
      <c r="M10" s="78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1"/>
      <c r="B12" s="1"/>
      <c r="C12" s="33" t="s">
        <v>30</v>
      </c>
      <c r="D12" s="1"/>
      <c r="E12" s="1"/>
      <c r="F12" s="75" t="s">
        <v>29</v>
      </c>
      <c r="G12" s="74"/>
      <c r="H12" s="74"/>
      <c r="I12" s="1"/>
      <c r="J12" s="1"/>
      <c r="K12" s="34" t="s">
        <v>24</v>
      </c>
      <c r="L12" s="79"/>
      <c r="M12" s="80"/>
      <c r="N12" s="1"/>
      <c r="O12" s="1"/>
    </row>
    <row r="13" spans="1:15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36"/>
      <c r="C14" s="37"/>
      <c r="D14" s="38"/>
      <c r="E14" s="36"/>
      <c r="F14" s="37"/>
      <c r="G14" s="37"/>
      <c r="H14" s="37"/>
      <c r="I14" s="38"/>
      <c r="J14" s="36"/>
      <c r="K14" s="37"/>
      <c r="L14" s="37"/>
      <c r="M14" s="37"/>
      <c r="N14" s="38"/>
      <c r="O14" s="1"/>
    </row>
    <row r="15" spans="1:15" ht="37.5" customHeight="1" x14ac:dyDescent="0.25">
      <c r="A15" s="1"/>
      <c r="B15" s="39"/>
      <c r="C15" s="49" t="s">
        <v>32</v>
      </c>
      <c r="D15" s="40"/>
      <c r="E15" s="39"/>
      <c r="F15" s="65" t="s">
        <v>33</v>
      </c>
      <c r="G15" s="66"/>
      <c r="H15" s="67"/>
      <c r="I15" s="40"/>
      <c r="J15" s="39"/>
      <c r="K15" s="65" t="s">
        <v>34</v>
      </c>
      <c r="L15" s="66"/>
      <c r="M15" s="67"/>
      <c r="N15" s="40"/>
      <c r="O15" s="1"/>
    </row>
    <row r="16" spans="1:15" x14ac:dyDescent="0.25">
      <c r="A16" s="1"/>
      <c r="B16" s="39"/>
      <c r="C16" s="10"/>
      <c r="D16" s="40"/>
      <c r="E16" s="39"/>
      <c r="F16" s="10"/>
      <c r="G16" s="10"/>
      <c r="H16" s="10"/>
      <c r="I16" s="40"/>
      <c r="J16" s="39"/>
      <c r="K16" s="10"/>
      <c r="L16" s="10"/>
      <c r="M16" s="10"/>
      <c r="N16" s="40"/>
      <c r="O16" s="1"/>
    </row>
    <row r="17" spans="1:15" x14ac:dyDescent="0.25">
      <c r="A17" s="1"/>
      <c r="B17" s="39"/>
      <c r="C17" s="8" t="s">
        <v>17</v>
      </c>
      <c r="D17" s="40"/>
      <c r="E17" s="39"/>
      <c r="F17" s="9" t="s">
        <v>22</v>
      </c>
      <c r="G17" s="10"/>
      <c r="H17" s="9" t="s">
        <v>23</v>
      </c>
      <c r="I17" s="40"/>
      <c r="J17" s="39"/>
      <c r="K17" s="9" t="s">
        <v>22</v>
      </c>
      <c r="L17" s="10"/>
      <c r="M17" s="9" t="s">
        <v>23</v>
      </c>
      <c r="N17" s="40"/>
      <c r="O17" s="1"/>
    </row>
    <row r="18" spans="1:15" x14ac:dyDescent="0.25">
      <c r="A18" s="1"/>
      <c r="B18" s="39"/>
      <c r="C18" s="11" t="str">
        <f>Foglio1!B1</f>
        <v>Quota fissa</v>
      </c>
      <c r="D18" s="40"/>
      <c r="E18" s="39"/>
      <c r="F18" s="12"/>
      <c r="G18" s="10"/>
      <c r="H18" s="13" t="str">
        <f>IF(K10="","",IF(K10=Foglio1!A14,Foglio1!B14,Foglio1!B15))</f>
        <v/>
      </c>
      <c r="I18" s="40"/>
      <c r="J18" s="39"/>
      <c r="K18" s="12"/>
      <c r="L18" s="10"/>
      <c r="M18" s="13" t="str">
        <f>IF(K10="","",IF(K10=Foglio1!A14,Foglio1!B2,Foglio1!B3))</f>
        <v/>
      </c>
      <c r="N18" s="40"/>
      <c r="O18" s="1"/>
    </row>
    <row r="19" spans="1:15" x14ac:dyDescent="0.25">
      <c r="A19" s="1"/>
      <c r="B19" s="39"/>
      <c r="C19" s="14" t="str">
        <f>Foglio1!C1</f>
        <v>I Fascia (da 0 mc a 100 mc)</v>
      </c>
      <c r="D19" s="40"/>
      <c r="E19" s="39"/>
      <c r="F19" s="68">
        <v>0.3</v>
      </c>
      <c r="G19" s="16"/>
      <c r="H19" s="70">
        <f>IF(L12&gt;0,F19*L12,0)</f>
        <v>0</v>
      </c>
      <c r="I19" s="40"/>
      <c r="J19" s="39"/>
      <c r="K19" s="15">
        <v>0.5</v>
      </c>
      <c r="L19" s="16"/>
      <c r="M19" s="17">
        <f>IF(L12&gt;100,K19*100,IF(L12&lt;=100,L12*K19,""))</f>
        <v>0</v>
      </c>
      <c r="N19" s="40"/>
      <c r="O19" s="1"/>
    </row>
    <row r="20" spans="1:15" x14ac:dyDescent="0.25">
      <c r="A20" s="1"/>
      <c r="B20" s="39"/>
      <c r="C20" s="14" t="str">
        <f>Foglio1!D1</f>
        <v>II Fascia (da 101 mc a 250 mc)</v>
      </c>
      <c r="D20" s="40"/>
      <c r="E20" s="39"/>
      <c r="F20" s="68"/>
      <c r="G20" s="16"/>
      <c r="H20" s="70"/>
      <c r="I20" s="40"/>
      <c r="J20" s="39"/>
      <c r="K20" s="15">
        <v>0.6</v>
      </c>
      <c r="L20" s="16"/>
      <c r="M20" s="17">
        <f>IF(L12&lt;=100,0,IF(AND(L12&gt;100,L12&lt;=250),K20*(L12-100),K20*150))</f>
        <v>0</v>
      </c>
      <c r="N20" s="40"/>
      <c r="O20" s="1"/>
    </row>
    <row r="21" spans="1:15" x14ac:dyDescent="0.25">
      <c r="A21" s="1"/>
      <c r="B21" s="39"/>
      <c r="C21" s="18" t="str">
        <f>Foglio1!E1</f>
        <v>III Fascia (oltre 250 mc)</v>
      </c>
      <c r="D21" s="40"/>
      <c r="E21" s="39"/>
      <c r="F21" s="69"/>
      <c r="G21" s="16"/>
      <c r="H21" s="71"/>
      <c r="I21" s="40"/>
      <c r="J21" s="39"/>
      <c r="K21" s="19">
        <v>0.7</v>
      </c>
      <c r="L21" s="16"/>
      <c r="M21" s="20">
        <f>IF(L12&lt;=250,0,K21*(L12-250))</f>
        <v>0</v>
      </c>
      <c r="N21" s="40"/>
      <c r="O21" s="1"/>
    </row>
    <row r="22" spans="1:15" x14ac:dyDescent="0.25">
      <c r="A22" s="1"/>
      <c r="B22" s="39"/>
      <c r="C22" s="21" t="s">
        <v>18</v>
      </c>
      <c r="D22" s="40"/>
      <c r="E22" s="39"/>
      <c r="F22" s="10"/>
      <c r="G22" s="10"/>
      <c r="H22" s="22">
        <f>SUM(H18:H21)</f>
        <v>0</v>
      </c>
      <c r="I22" s="40"/>
      <c r="J22" s="39"/>
      <c r="K22" s="10"/>
      <c r="L22" s="10"/>
      <c r="M22" s="22">
        <f>SUM(M18:M21)</f>
        <v>0</v>
      </c>
      <c r="N22" s="40"/>
      <c r="O22" s="1"/>
    </row>
    <row r="23" spans="1:15" x14ac:dyDescent="0.25">
      <c r="A23" s="1"/>
      <c r="B23" s="39"/>
      <c r="C23" s="48"/>
      <c r="D23" s="40"/>
      <c r="E23" s="39"/>
      <c r="F23" s="10"/>
      <c r="G23" s="10"/>
      <c r="H23" s="41"/>
      <c r="I23" s="40"/>
      <c r="J23" s="39"/>
      <c r="K23" s="10"/>
      <c r="L23" s="10"/>
      <c r="M23" s="41"/>
      <c r="N23" s="40"/>
      <c r="O23" s="1"/>
    </row>
    <row r="24" spans="1:15" x14ac:dyDescent="0.25">
      <c r="A24" s="1"/>
      <c r="B24" s="39"/>
      <c r="C24" s="8" t="s">
        <v>19</v>
      </c>
      <c r="D24" s="40"/>
      <c r="E24" s="39"/>
      <c r="F24" s="23">
        <f>Foglio1!F14</f>
        <v>0.45</v>
      </c>
      <c r="G24" s="35"/>
      <c r="H24" s="24">
        <f>IF(L12="",0,L12*F24)</f>
        <v>0</v>
      </c>
      <c r="I24" s="40"/>
      <c r="J24" s="39"/>
      <c r="K24" s="23">
        <f>Foglio1!F2</f>
        <v>0.64</v>
      </c>
      <c r="L24" s="35"/>
      <c r="M24" s="24">
        <f>IF(L12="",0,L12*K24)</f>
        <v>0</v>
      </c>
      <c r="N24" s="40"/>
      <c r="O24" s="1"/>
    </row>
    <row r="25" spans="1:15" x14ac:dyDescent="0.25">
      <c r="A25" s="1"/>
      <c r="B25" s="39"/>
      <c r="C25" s="48"/>
      <c r="D25" s="40"/>
      <c r="E25" s="39"/>
      <c r="F25" s="10"/>
      <c r="G25" s="10"/>
      <c r="H25" s="41"/>
      <c r="I25" s="40"/>
      <c r="J25" s="39"/>
      <c r="K25" s="10"/>
      <c r="L25" s="10"/>
      <c r="M25" s="41"/>
      <c r="N25" s="40"/>
      <c r="O25" s="1"/>
    </row>
    <row r="26" spans="1:15" x14ac:dyDescent="0.25">
      <c r="A26" s="1"/>
      <c r="B26" s="39"/>
      <c r="C26" s="8" t="s">
        <v>20</v>
      </c>
      <c r="D26" s="40"/>
      <c r="E26" s="39"/>
      <c r="F26" s="23">
        <f>Foglio1!G14</f>
        <v>0.2</v>
      </c>
      <c r="G26" s="35"/>
      <c r="H26" s="22">
        <f>IF(L12="",0,L12*F26)</f>
        <v>0</v>
      </c>
      <c r="I26" s="40"/>
      <c r="J26" s="39"/>
      <c r="K26" s="23">
        <f>Foglio1!G2</f>
        <v>0.32</v>
      </c>
      <c r="L26" s="35"/>
      <c r="M26" s="22">
        <f>IF(L12="",0,L12*K26)</f>
        <v>0</v>
      </c>
      <c r="N26" s="40"/>
      <c r="O26" s="1"/>
    </row>
    <row r="27" spans="1:15" x14ac:dyDescent="0.25">
      <c r="A27" s="1"/>
      <c r="B27" s="39"/>
      <c r="C27" s="48"/>
      <c r="D27" s="40"/>
      <c r="E27" s="39"/>
      <c r="F27" s="10"/>
      <c r="G27" s="10"/>
      <c r="H27" s="41"/>
      <c r="I27" s="40"/>
      <c r="J27" s="39"/>
      <c r="K27" s="10"/>
      <c r="L27" s="10"/>
      <c r="M27" s="41"/>
      <c r="N27" s="40"/>
      <c r="O27" s="1"/>
    </row>
    <row r="28" spans="1:15" x14ac:dyDescent="0.25">
      <c r="A28" s="1"/>
      <c r="B28" s="39"/>
      <c r="C28" s="25" t="s">
        <v>21</v>
      </c>
      <c r="D28" s="40"/>
      <c r="E28" s="39"/>
      <c r="F28" s="10"/>
      <c r="G28" s="10"/>
      <c r="H28" s="22">
        <f>H22+H24+H26</f>
        <v>0</v>
      </c>
      <c r="I28" s="40"/>
      <c r="J28" s="39"/>
      <c r="K28" s="10"/>
      <c r="L28" s="10"/>
      <c r="M28" s="22">
        <f>M22+M24+M26</f>
        <v>0</v>
      </c>
      <c r="N28" s="40"/>
      <c r="O28" s="1"/>
    </row>
    <row r="29" spans="1:15" x14ac:dyDescent="0.25">
      <c r="A29" s="1"/>
      <c r="B29" s="39"/>
      <c r="C29" s="48"/>
      <c r="D29" s="40"/>
      <c r="E29" s="39"/>
      <c r="F29" s="10"/>
      <c r="G29" s="10"/>
      <c r="H29" s="41"/>
      <c r="I29" s="40"/>
      <c r="J29" s="39"/>
      <c r="K29" s="10"/>
      <c r="L29" s="10"/>
      <c r="M29" s="41"/>
      <c r="N29" s="40"/>
      <c r="O29" s="1"/>
    </row>
    <row r="30" spans="1:15" x14ac:dyDescent="0.25">
      <c r="A30" s="1"/>
      <c r="B30" s="39"/>
      <c r="C30" s="26" t="s">
        <v>15</v>
      </c>
      <c r="D30" s="40"/>
      <c r="E30" s="39"/>
      <c r="F30" s="10"/>
      <c r="G30" s="10"/>
      <c r="H30" s="22">
        <f>10%*H28</f>
        <v>0</v>
      </c>
      <c r="I30" s="40"/>
      <c r="J30" s="39"/>
      <c r="K30" s="10"/>
      <c r="L30" s="10"/>
      <c r="M30" s="22">
        <f>10%*M28</f>
        <v>0</v>
      </c>
      <c r="N30" s="40"/>
      <c r="O30" s="1"/>
    </row>
    <row r="31" spans="1:15" x14ac:dyDescent="0.25">
      <c r="A31" s="1"/>
      <c r="B31" s="39"/>
      <c r="C31" s="48"/>
      <c r="D31" s="40"/>
      <c r="E31" s="39"/>
      <c r="F31" s="10"/>
      <c r="G31" s="10"/>
      <c r="H31" s="41"/>
      <c r="I31" s="40"/>
      <c r="J31" s="39"/>
      <c r="K31" s="10"/>
      <c r="L31" s="10"/>
      <c r="M31" s="41"/>
      <c r="N31" s="40"/>
      <c r="O31" s="1"/>
    </row>
    <row r="32" spans="1:15" ht="21" x14ac:dyDescent="0.25">
      <c r="A32" s="1"/>
      <c r="B32" s="39"/>
      <c r="C32" s="27" t="s">
        <v>16</v>
      </c>
      <c r="D32" s="44"/>
      <c r="E32" s="42"/>
      <c r="F32" s="43"/>
      <c r="G32" s="43"/>
      <c r="H32" s="29">
        <f>H28+H30</f>
        <v>0</v>
      </c>
      <c r="I32" s="44"/>
      <c r="J32" s="42"/>
      <c r="K32" s="43"/>
      <c r="L32" s="43"/>
      <c r="M32" s="29">
        <f>M28+M30</f>
        <v>0</v>
      </c>
      <c r="N32" s="40"/>
      <c r="O32" s="1"/>
    </row>
    <row r="33" spans="1:15" ht="15.75" thickBot="1" x14ac:dyDescent="0.3">
      <c r="A33" s="1"/>
      <c r="B33" s="45"/>
      <c r="C33" s="46"/>
      <c r="D33" s="47"/>
      <c r="E33" s="45"/>
      <c r="F33" s="46"/>
      <c r="G33" s="46"/>
      <c r="H33" s="46"/>
      <c r="I33" s="47"/>
      <c r="J33" s="45"/>
      <c r="K33" s="46"/>
      <c r="L33" s="46"/>
      <c r="M33" s="46"/>
      <c r="N33" s="47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1" customHeight="1" x14ac:dyDescent="0.25">
      <c r="A35" s="1"/>
      <c r="B35" s="50"/>
      <c r="C35" s="57" t="str">
        <f>IF(ISBLANK(L12),"","Aumento della tariffa")</f>
        <v/>
      </c>
      <c r="D35" s="28"/>
      <c r="E35" s="28"/>
      <c r="F35" s="57" t="str">
        <f>IF(ISBLANK(L12),"","In valore assoluto")</f>
        <v/>
      </c>
      <c r="G35" s="57"/>
      <c r="H35" s="57"/>
      <c r="I35" s="28"/>
      <c r="J35" s="28"/>
      <c r="K35" s="57" t="str">
        <f>IF(ISBLANK(L12),"","In percentuale")</f>
        <v/>
      </c>
      <c r="L35" s="57"/>
      <c r="M35" s="57"/>
      <c r="N35" s="1"/>
      <c r="O35" s="1"/>
    </row>
    <row r="36" spans="1:15" ht="21" customHeight="1" x14ac:dyDescent="0.25">
      <c r="A36" s="1"/>
      <c r="B36" s="50"/>
      <c r="C36" s="57"/>
      <c r="D36" s="28"/>
      <c r="E36" s="28"/>
      <c r="F36" s="72" t="str">
        <f>IF(ISBLANK(L12),"",M32-H32)</f>
        <v/>
      </c>
      <c r="G36" s="72"/>
      <c r="H36" s="72"/>
      <c r="I36" s="28"/>
      <c r="J36" s="28"/>
      <c r="K36" s="73" t="str">
        <f>IF(ISBLANK(L12),"",F36/H32)</f>
        <v/>
      </c>
      <c r="L36" s="73"/>
      <c r="M36" s="73"/>
      <c r="N36" s="1"/>
      <c r="O36" s="1"/>
    </row>
    <row r="37" spans="1:15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thickTop="1" x14ac:dyDescent="0.25">
      <c r="A38" s="51" t="s">
        <v>26</v>
      </c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 t="s">
        <v>25</v>
      </c>
      <c r="O38" s="53"/>
    </row>
    <row r="39" spans="1:15" hidden="1" x14ac:dyDescent="0.25"/>
    <row r="40" spans="1:15" hidden="1" x14ac:dyDescent="0.25"/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x14ac:dyDescent="0.25"/>
    <row r="61" x14ac:dyDescent="0.25"/>
    <row r="62" x14ac:dyDescent="0.25"/>
  </sheetData>
  <sheetProtection algorithmName="SHA-512" hashValue="K0WM0nWen1E1GmMAWTPyuv5AyoPCopyY0wGUNpDxyA1x8JEigq62PuQf9UlVKqx0k+9jgZ3h3zmxTwmOFkvpQw==" saltValue="3wzH9aAdx92uI2pGwMy6Nw==" spinCount="100000" sheet="1" objects="1" scenarios="1"/>
  <mergeCells count="18">
    <mergeCell ref="K10:M10"/>
    <mergeCell ref="L12:M12"/>
    <mergeCell ref="J5:M5"/>
    <mergeCell ref="J6:M6"/>
    <mergeCell ref="C35:C36"/>
    <mergeCell ref="C5:D6"/>
    <mergeCell ref="E5:I5"/>
    <mergeCell ref="E6:I6"/>
    <mergeCell ref="F15:H15"/>
    <mergeCell ref="K15:M15"/>
    <mergeCell ref="F19:F21"/>
    <mergeCell ref="H19:H21"/>
    <mergeCell ref="F35:H35"/>
    <mergeCell ref="F36:H36"/>
    <mergeCell ref="K35:M35"/>
    <mergeCell ref="K36:M36"/>
    <mergeCell ref="F10:H10"/>
    <mergeCell ref="F12:H12"/>
  </mergeCells>
  <conditionalFormatting sqref="L12">
    <cfRule type="notContainsBlanks" dxfId="3" priority="5">
      <formula>LEN(TRIM(L12))&gt;0</formula>
    </cfRule>
  </conditionalFormatting>
  <conditionalFormatting sqref="M32">
    <cfRule type="notContainsBlanks" dxfId="2" priority="4">
      <formula>LEN(TRIM(M32))&gt;0</formula>
    </cfRule>
  </conditionalFormatting>
  <conditionalFormatting sqref="H32">
    <cfRule type="notContainsBlanks" dxfId="1" priority="3">
      <formula>LEN(TRIM(H32))&gt;0</formula>
    </cfRule>
  </conditionalFormatting>
  <conditionalFormatting sqref="B35:N36">
    <cfRule type="notContainsBlanks" dxfId="0" priority="1">
      <formula>LEN(TRIM(B35))&gt;0</formula>
    </cfRule>
  </conditionalFormatting>
  <dataValidations count="1">
    <dataValidation type="list" allowBlank="1" showInputMessage="1" showErrorMessage="1" sqref="K10" xr:uid="{29CB95E5-7900-4A3C-88ED-56BB3FAA18AF}">
      <formula1>Uso</formula1>
    </dataValidation>
  </dataValidations>
  <hyperlinks>
    <hyperlink ref="J5:M5" r:id="rId1" display="Clicca qui per visualizzare la deliberazione" xr:uid="{FE33D818-4CA1-4D9B-B065-5D8663D6389D}"/>
    <hyperlink ref="J6:M6" r:id="rId2" display="Clicca qui per visualizzare la deliberazione" xr:uid="{893019C1-7525-4A7A-A51E-FF0DB482A276}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6" orientation="portrait" horizontalDpi="0" verticalDpi="0" r:id="rId3"/>
  <headerFooter>
    <oddHeader>&amp;C&amp;K002060www.laltrasinistra.it</oddHeader>
    <oddFooter>&amp;C&amp;K08-049Elaborazione a cura di Giuseppe Gagliardi e Giovanni Martucci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98EAC-FD99-4A28-9997-EFD05EEF61B4}">
  <dimension ref="A1:G19"/>
  <sheetViews>
    <sheetView showGridLines="0" workbookViewId="0"/>
  </sheetViews>
  <sheetFormatPr defaultRowHeight="15" x14ac:dyDescent="0.25"/>
  <cols>
    <col min="1" max="1" width="25.85546875" style="2" bestFit="1" customWidth="1"/>
    <col min="2" max="2" width="10.85546875" style="2" bestFit="1" customWidth="1"/>
    <col min="3" max="3" width="24" style="2" bestFit="1" customWidth="1"/>
    <col min="4" max="4" width="26.7109375" style="2" bestFit="1" customWidth="1"/>
    <col min="5" max="5" width="21.42578125" style="2" bestFit="1" customWidth="1"/>
    <col min="6" max="6" width="12.28515625" style="2" bestFit="1" customWidth="1"/>
    <col min="7" max="7" width="9.85546875" style="2" bestFit="1" customWidth="1"/>
    <col min="8" max="16384" width="9.140625" style="2"/>
  </cols>
  <sheetData>
    <row r="1" spans="1:7" x14ac:dyDescent="0.25">
      <c r="A1" s="3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11</v>
      </c>
      <c r="G1" s="2" t="s">
        <v>12</v>
      </c>
    </row>
    <row r="2" spans="1:7" x14ac:dyDescent="0.25">
      <c r="A2" s="2" t="s">
        <v>2</v>
      </c>
      <c r="B2" s="32">
        <v>30</v>
      </c>
      <c r="C2" s="32">
        <v>0.5</v>
      </c>
      <c r="D2" s="32">
        <v>0.6</v>
      </c>
      <c r="E2" s="32">
        <v>0.7</v>
      </c>
      <c r="F2" s="32">
        <v>0.64</v>
      </c>
      <c r="G2" s="32">
        <v>0.32</v>
      </c>
    </row>
    <row r="3" spans="1:7" x14ac:dyDescent="0.25">
      <c r="A3" s="2" t="s">
        <v>1</v>
      </c>
      <c r="B3" s="32">
        <v>45</v>
      </c>
      <c r="C3" s="32">
        <v>0.5</v>
      </c>
      <c r="D3" s="32">
        <v>0.6</v>
      </c>
      <c r="E3" s="32">
        <v>0.7</v>
      </c>
      <c r="F3" s="32">
        <v>0.64</v>
      </c>
      <c r="G3" s="32">
        <v>0.32</v>
      </c>
    </row>
    <row r="4" spans="1:7" x14ac:dyDescent="0.25">
      <c r="A4" s="2" t="s">
        <v>3</v>
      </c>
      <c r="B4" s="32">
        <v>45</v>
      </c>
      <c r="C4" s="32">
        <v>0.5</v>
      </c>
      <c r="D4" s="32">
        <v>0.6</v>
      </c>
      <c r="E4" s="32">
        <v>0.7</v>
      </c>
      <c r="F4" s="32">
        <v>0.64</v>
      </c>
      <c r="G4" s="32">
        <v>0.32</v>
      </c>
    </row>
    <row r="5" spans="1:7" x14ac:dyDescent="0.25">
      <c r="A5" s="2" t="s">
        <v>4</v>
      </c>
      <c r="B5" s="32">
        <v>45</v>
      </c>
      <c r="C5" s="32">
        <v>0.5</v>
      </c>
      <c r="D5" s="32">
        <v>0.6</v>
      </c>
      <c r="E5" s="32">
        <v>0.7</v>
      </c>
      <c r="F5" s="32">
        <v>0.64</v>
      </c>
      <c r="G5" s="32">
        <v>0.32</v>
      </c>
    </row>
    <row r="6" spans="1:7" x14ac:dyDescent="0.25">
      <c r="A6" s="2" t="s">
        <v>9</v>
      </c>
      <c r="B6" s="32">
        <v>45</v>
      </c>
      <c r="C6" s="32">
        <v>0.5</v>
      </c>
      <c r="D6" s="32">
        <v>0.6</v>
      </c>
      <c r="E6" s="32">
        <v>0.7</v>
      </c>
      <c r="F6" s="32">
        <v>0.64</v>
      </c>
      <c r="G6" s="32">
        <v>0.32</v>
      </c>
    </row>
    <row r="7" spans="1:7" x14ac:dyDescent="0.25">
      <c r="A7" s="2" t="s">
        <v>10</v>
      </c>
      <c r="B7" s="32">
        <v>45</v>
      </c>
      <c r="C7" s="32">
        <v>0.5</v>
      </c>
      <c r="D7" s="32">
        <v>0.6</v>
      </c>
      <c r="E7" s="32">
        <v>0.7</v>
      </c>
      <c r="F7" s="32">
        <v>0.64</v>
      </c>
      <c r="G7" s="32">
        <v>0.32</v>
      </c>
    </row>
    <row r="12" spans="1:7" x14ac:dyDescent="0.25">
      <c r="A12" s="30" t="s">
        <v>31</v>
      </c>
      <c r="B12" s="30"/>
      <c r="C12" s="30"/>
      <c r="D12" s="30"/>
      <c r="E12" s="30"/>
      <c r="F12" s="30"/>
      <c r="G12" s="30"/>
    </row>
    <row r="13" spans="1:7" x14ac:dyDescent="0.25">
      <c r="B13" s="2" t="s">
        <v>5</v>
      </c>
      <c r="C13" s="2" t="s">
        <v>6</v>
      </c>
      <c r="D13" s="2" t="s">
        <v>7</v>
      </c>
      <c r="E13" s="2" t="s">
        <v>8</v>
      </c>
      <c r="F13" s="2" t="s">
        <v>11</v>
      </c>
      <c r="G13" s="2" t="s">
        <v>12</v>
      </c>
    </row>
    <row r="14" spans="1:7" x14ac:dyDescent="0.25">
      <c r="A14" s="2" t="str">
        <f t="shared" ref="A14:A19" si="0">A2</f>
        <v>Domestico residenti</v>
      </c>
      <c r="B14" s="32">
        <v>25</v>
      </c>
      <c r="C14" s="32">
        <v>0.3</v>
      </c>
      <c r="D14" s="32">
        <v>0.3</v>
      </c>
      <c r="E14" s="32">
        <v>0.3</v>
      </c>
      <c r="F14" s="32">
        <v>0.45</v>
      </c>
      <c r="G14" s="32">
        <v>0.2</v>
      </c>
    </row>
    <row r="15" spans="1:7" x14ac:dyDescent="0.25">
      <c r="A15" s="2" t="str">
        <f t="shared" si="0"/>
        <v>Domestico non residenti</v>
      </c>
      <c r="B15" s="32">
        <v>42</v>
      </c>
      <c r="C15" s="32">
        <v>0.3</v>
      </c>
      <c r="D15" s="32">
        <v>0.3</v>
      </c>
      <c r="E15" s="32">
        <v>0.3</v>
      </c>
      <c r="F15" s="32">
        <v>0.45</v>
      </c>
      <c r="G15" s="32">
        <v>0.2</v>
      </c>
    </row>
    <row r="16" spans="1:7" x14ac:dyDescent="0.25">
      <c r="A16" s="2" t="str">
        <f t="shared" si="0"/>
        <v>Commerciale ed artigianale</v>
      </c>
      <c r="B16" s="32">
        <v>42</v>
      </c>
      <c r="C16" s="32">
        <v>0.3</v>
      </c>
      <c r="D16" s="32">
        <v>0.3</v>
      </c>
      <c r="E16" s="32">
        <v>0.3</v>
      </c>
      <c r="F16" s="32">
        <v>0.45</v>
      </c>
      <c r="G16" s="32">
        <v>0.2</v>
      </c>
    </row>
    <row r="17" spans="1:7" x14ac:dyDescent="0.25">
      <c r="A17" s="2" t="str">
        <f t="shared" si="0"/>
        <v>Ospedali ed enti pubblici</v>
      </c>
      <c r="B17" s="32">
        <v>42</v>
      </c>
      <c r="C17" s="32">
        <v>0.3</v>
      </c>
      <c r="D17" s="32">
        <v>0.3</v>
      </c>
      <c r="E17" s="32">
        <v>0.3</v>
      </c>
      <c r="F17" s="32">
        <v>0.45</v>
      </c>
      <c r="G17" s="32">
        <v>0.2</v>
      </c>
    </row>
    <row r="18" spans="1:7" x14ac:dyDescent="0.25">
      <c r="A18" s="2" t="str">
        <f t="shared" si="0"/>
        <v>Industriale</v>
      </c>
      <c r="B18" s="32">
        <v>42</v>
      </c>
      <c r="C18" s="32">
        <v>0.3</v>
      </c>
      <c r="D18" s="32">
        <v>0.3</v>
      </c>
      <c r="E18" s="32">
        <v>0.3</v>
      </c>
      <c r="F18" s="32">
        <v>0.45</v>
      </c>
      <c r="G18" s="32">
        <v>0.2</v>
      </c>
    </row>
    <row r="19" spans="1:7" x14ac:dyDescent="0.25">
      <c r="A19" s="2" t="str">
        <f t="shared" si="0"/>
        <v>Zootecnico e rurale</v>
      </c>
      <c r="B19" s="32">
        <v>42</v>
      </c>
      <c r="C19" s="32">
        <v>0.3</v>
      </c>
      <c r="D19" s="32">
        <v>0.3</v>
      </c>
      <c r="E19" s="32">
        <v>0.3</v>
      </c>
      <c r="F19" s="32">
        <v>0.45</v>
      </c>
      <c r="G19" s="32">
        <v>0.2</v>
      </c>
    </row>
  </sheetData>
  <sheetProtection algorithmName="SHA-512" hashValue="oBUGnpnJ2nFO1wZhIMghtlCpjDtfy2KNsZRy44qrw2p4DAIQfm9HIpPRwsQfi74vNupxHt3XxmFzTMx5yGaz8g==" saltValue="J60QkT69Vs2lg+nI2cU82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SII 2020</vt:lpstr>
      <vt:lpstr>Foglio1</vt:lpstr>
      <vt:lpstr>Uso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Pino</cp:lastModifiedBy>
  <cp:lastPrinted>2019-12-19T09:53:00Z</cp:lastPrinted>
  <dcterms:created xsi:type="dcterms:W3CDTF">2015-06-05T18:19:34Z</dcterms:created>
  <dcterms:modified xsi:type="dcterms:W3CDTF">2019-12-19T10:11:56Z</dcterms:modified>
</cp:coreProperties>
</file>